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2" windowHeight="11016"/>
  </bookViews>
  <sheets>
    <sheet name="Bearing Capacity" sheetId="1" r:id="rId1"/>
  </sheets>
  <definedNames>
    <definedName name="_xlnm.Print_Area" localSheetId="0">'Bearing Capacity'!$A$1:$J$52</definedName>
  </definedNames>
  <calcPr calcId="125725"/>
</workbook>
</file>

<file path=xl/calcChain.xml><?xml version="1.0" encoding="utf-8"?>
<calcChain xmlns="http://schemas.openxmlformats.org/spreadsheetml/2006/main">
  <c r="E31" i="1"/>
  <c r="E24" l="1"/>
  <c r="E27" s="1"/>
  <c r="E26" l="1"/>
  <c r="E25"/>
  <c r="E35" s="1"/>
  <c r="E39" s="1"/>
  <c r="E45" s="1"/>
  <c r="G35" l="1"/>
  <c r="G39" s="1"/>
  <c r="G45" s="1"/>
  <c r="E34"/>
  <c r="E38" s="1"/>
  <c r="E44" s="1"/>
  <c r="G34"/>
  <c r="G38" s="1"/>
  <c r="G44" s="1"/>
</calcChain>
</file>

<file path=xl/sharedStrings.xml><?xml version="1.0" encoding="utf-8"?>
<sst xmlns="http://schemas.openxmlformats.org/spreadsheetml/2006/main" count="93" uniqueCount="64">
  <si>
    <t>Ultimate bearing capacity</t>
  </si>
  <si>
    <t>Net ultimate bearing capacity</t>
  </si>
  <si>
    <t>C</t>
  </si>
  <si>
    <t>[kPa]</t>
  </si>
  <si>
    <t>Phi</t>
  </si>
  <si>
    <t>[°]</t>
  </si>
  <si>
    <t>Cohesion</t>
  </si>
  <si>
    <t>Friction angle</t>
  </si>
  <si>
    <t>Specific weight</t>
  </si>
  <si>
    <t>gamma</t>
  </si>
  <si>
    <t>B</t>
  </si>
  <si>
    <t>[m]</t>
  </si>
  <si>
    <t>L</t>
  </si>
  <si>
    <t>Bearing capacity factors</t>
  </si>
  <si>
    <t>self-weight contribution</t>
  </si>
  <si>
    <t>Surcharge contribution</t>
  </si>
  <si>
    <t>[-]</t>
  </si>
  <si>
    <t>[kN/m3]</t>
  </si>
  <si>
    <t>kPa</t>
  </si>
  <si>
    <t>D</t>
  </si>
  <si>
    <t>Safety factor</t>
  </si>
  <si>
    <t>SF</t>
  </si>
  <si>
    <t>Net admissible pressure</t>
  </si>
  <si>
    <t>Depth of foundation</t>
  </si>
  <si>
    <t>Length of foundation</t>
  </si>
  <si>
    <t>Width of foundation</t>
  </si>
  <si>
    <t>Soil Properties</t>
  </si>
  <si>
    <t>Bearing capacity of shallow foundation</t>
  </si>
  <si>
    <t>Foundation information</t>
  </si>
  <si>
    <t>Cohesion contribution</t>
  </si>
  <si>
    <t>(Brinch Hansen)</t>
  </si>
  <si>
    <t>(Meyerhof)</t>
  </si>
  <si>
    <t>Strip footing</t>
  </si>
  <si>
    <t>Rectangular footing</t>
  </si>
  <si>
    <t>www.geotechdata.info</t>
  </si>
  <si>
    <t xml:space="preserve">Utimate bearing capacity according to Terzaghi </t>
  </si>
  <si>
    <r>
      <rPr>
        <b/>
        <sz val="11"/>
        <color theme="1"/>
        <rFont val="Arial"/>
        <family val="2"/>
      </rPr>
      <t xml:space="preserve">Allowable bearing capacity: </t>
    </r>
    <r>
      <rPr>
        <sz val="11"/>
        <color theme="1"/>
        <rFont val="Arial"/>
        <family val="2"/>
      </rPr>
      <t>The maximum pressure that can be applied to the soil from the foundation so that the two requirements are satisfied:
i. Acceptable safety factor against shear failure below the foundation
ii. Acceptable total and differential settelement</t>
    </r>
  </si>
  <si>
    <r>
      <rPr>
        <b/>
        <sz val="11"/>
        <color theme="1"/>
        <rFont val="Arial"/>
        <family val="2"/>
      </rPr>
      <t xml:space="preserve">Ultimate bearing capacity: </t>
    </r>
    <r>
      <rPr>
        <sz val="11"/>
        <color theme="1"/>
        <rFont val="Arial"/>
        <family val="2"/>
      </rPr>
      <t xml:space="preserve">The minimum pressure that would cause the shear failure of the supporting soil immediately below and adjacent to the foundation. </t>
    </r>
  </si>
  <si>
    <t xml:space="preserve"> (Brinch Hansen)</t>
  </si>
  <si>
    <t xml:space="preserve"> (Meyerhof)</t>
  </si>
  <si>
    <t>Shape factors (rectangular)</t>
  </si>
  <si>
    <r>
      <t>N</t>
    </r>
    <r>
      <rPr>
        <vertAlign val="subscript"/>
        <sz val="11"/>
        <color theme="1"/>
        <rFont val="Arial"/>
        <family val="2"/>
      </rPr>
      <t>q</t>
    </r>
  </si>
  <si>
    <r>
      <t>N</t>
    </r>
    <r>
      <rPr>
        <vertAlign val="subscript"/>
        <sz val="11"/>
        <color theme="1"/>
        <rFont val="Arial"/>
        <family val="2"/>
      </rPr>
      <t>c</t>
    </r>
  </si>
  <si>
    <r>
      <t>s</t>
    </r>
    <r>
      <rPr>
        <vertAlign val="subscript"/>
        <sz val="11"/>
        <color theme="1"/>
        <rFont val="Arial"/>
        <family val="2"/>
      </rPr>
      <t>q</t>
    </r>
  </si>
  <si>
    <r>
      <t>s</t>
    </r>
    <r>
      <rPr>
        <vertAlign val="subscript"/>
        <sz val="11"/>
        <color theme="1"/>
        <rFont val="Arial"/>
        <family val="2"/>
      </rPr>
      <t>c</t>
    </r>
  </si>
  <si>
    <r>
      <t>q</t>
    </r>
    <r>
      <rPr>
        <vertAlign val="subscript"/>
        <sz val="11"/>
        <color theme="1"/>
        <rFont val="Arial"/>
        <family val="2"/>
      </rPr>
      <t>f</t>
    </r>
  </si>
  <si>
    <r>
      <t>q</t>
    </r>
    <r>
      <rPr>
        <vertAlign val="subscript"/>
        <sz val="11"/>
        <color theme="1"/>
        <rFont val="Arial"/>
        <family val="2"/>
      </rPr>
      <t>n</t>
    </r>
  </si>
  <si>
    <r>
      <t>q</t>
    </r>
    <r>
      <rPr>
        <vertAlign val="subscript"/>
        <sz val="11"/>
        <color theme="1"/>
        <rFont val="Arial"/>
        <family val="2"/>
      </rPr>
      <t>fn</t>
    </r>
  </si>
  <si>
    <t>Geotechdata.info, A. Koliji</t>
  </si>
  <si>
    <t>March 2015</t>
  </si>
  <si>
    <t>Last update:</t>
  </si>
  <si>
    <t>Project information</t>
  </si>
  <si>
    <t>Projetc</t>
  </si>
  <si>
    <t>Date</t>
  </si>
  <si>
    <r>
      <t>s</t>
    </r>
    <r>
      <rPr>
        <vertAlign val="subscript"/>
        <sz val="11"/>
        <color theme="1"/>
        <rFont val="Symbol"/>
        <family val="1"/>
        <charset val="2"/>
      </rPr>
      <t>g</t>
    </r>
  </si>
  <si>
    <r>
      <t>N</t>
    </r>
    <r>
      <rPr>
        <vertAlign val="subscript"/>
        <sz val="11"/>
        <color theme="1"/>
        <rFont val="Symbol"/>
        <family val="1"/>
        <charset val="2"/>
      </rPr>
      <t>g</t>
    </r>
  </si>
  <si>
    <t>Shape factor</t>
  </si>
  <si>
    <t xml:space="preserve"> (Terzaghi and Peck)</t>
  </si>
  <si>
    <t>Tezaghi, K. (1943): Theoretical soil mechanics, John Wiley and sons, New York</t>
  </si>
  <si>
    <t>Hansen, J. B. (1968): A revised extended formula for bearing capacity. Danish Geotechnical Institute Bulletin, No. 28</t>
  </si>
  <si>
    <t>Meyerhof, G. G. (1963). Some recent research on the bearing capacity of foundations. Canadian geotechnical journal Vol. 1 No. 1</t>
  </si>
  <si>
    <t>Terzaghi, K. and Peck, R. B. (1967): Soil mechanics in engineerin practice (2nd ed). John Wiley and Sons, New York</t>
  </si>
  <si>
    <t xml:space="preserve">REFERENCES: </t>
  </si>
  <si>
    <t>sdsdsd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</si>
</sst>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vertAlign val="subscript"/>
      <sz val="11"/>
      <color theme="1"/>
      <name val="Arial"/>
      <family val="2"/>
    </font>
    <font>
      <vertAlign val="subscript"/>
      <sz val="11"/>
      <color theme="1"/>
      <name val="Symbol"/>
      <family val="1"/>
      <charset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 applyBorder="1"/>
    <xf numFmtId="0" fontId="3" fillId="2" borderId="0" xfId="0" applyFont="1" applyFill="1" applyAlignment="1">
      <alignment vertical="top" wrapText="1"/>
    </xf>
    <xf numFmtId="2" fontId="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right"/>
    </xf>
    <xf numFmtId="1" fontId="2" fillId="2" borderId="0" xfId="0" applyNumberFormat="1" applyFont="1" applyFill="1"/>
    <xf numFmtId="0" fontId="3" fillId="2" borderId="5" xfId="0" applyFont="1" applyFill="1" applyBorder="1"/>
    <xf numFmtId="0" fontId="6" fillId="2" borderId="5" xfId="1" applyFont="1" applyFill="1" applyBorder="1" applyAlignment="1" applyProtection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right"/>
    </xf>
    <xf numFmtId="0" fontId="8" fillId="2" borderId="0" xfId="1" applyFont="1" applyFill="1" applyAlignment="1" applyProtection="1">
      <alignment horizontal="left"/>
    </xf>
    <xf numFmtId="1" fontId="3" fillId="2" borderId="2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3" fillId="3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/>
    <xf numFmtId="0" fontId="11" fillId="2" borderId="0" xfId="0" applyFont="1" applyFill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297136</xdr:colOff>
      <xdr:row>9</xdr:row>
      <xdr:rowOff>154192</xdr:rowOff>
    </xdr:from>
    <xdr:to>
      <xdr:col>6</xdr:col>
      <xdr:colOff>56173</xdr:colOff>
      <xdr:row>10</xdr:row>
      <xdr:rowOff>255942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56242" y="3623533"/>
          <a:ext cx="2278119" cy="3348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299824</xdr:colOff>
      <xdr:row>8</xdr:row>
      <xdr:rowOff>224115</xdr:rowOff>
    </xdr:from>
    <xdr:to>
      <xdr:col>5</xdr:col>
      <xdr:colOff>624347</xdr:colOff>
      <xdr:row>10</xdr:row>
      <xdr:rowOff>2238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58930" y="3433480"/>
          <a:ext cx="1920241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25548</xdr:colOff>
      <xdr:row>0</xdr:row>
      <xdr:rowOff>90518</xdr:rowOff>
    </xdr:from>
    <xdr:to>
      <xdr:col>1</xdr:col>
      <xdr:colOff>1110277</xdr:colOff>
      <xdr:row>0</xdr:row>
      <xdr:rowOff>520042</xdr:rowOff>
    </xdr:to>
    <xdr:pic>
      <xdr:nvPicPr>
        <xdr:cNvPr id="5" name="Image 4" descr="geotechdata_logo1_small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9408" y="90518"/>
          <a:ext cx="1084729" cy="429524"/>
        </a:xfrm>
        <a:prstGeom prst="rect">
          <a:avLst/>
        </a:prstGeom>
      </xdr:spPr>
    </xdr:pic>
    <xdr:clientData/>
  </xdr:twoCellAnchor>
  <xdr:twoCellAnchor editAs="oneCell">
    <xdr:from>
      <xdr:col>5</xdr:col>
      <xdr:colOff>480060</xdr:colOff>
      <xdr:row>22</xdr:row>
      <xdr:rowOff>114300</xdr:rowOff>
    </xdr:from>
    <xdr:to>
      <xdr:col>8</xdr:col>
      <xdr:colOff>98743</xdr:colOff>
      <xdr:row>24</xdr:row>
      <xdr:rowOff>46038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28160" y="5966460"/>
          <a:ext cx="2011363" cy="312738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480060</xdr:colOff>
      <xdr:row>24</xdr:row>
      <xdr:rowOff>25189</xdr:rowOff>
    </xdr:from>
    <xdr:to>
      <xdr:col>7</xdr:col>
      <xdr:colOff>213360</xdr:colOff>
      <xdr:row>25</xdr:row>
      <xdr:rowOff>25824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28160" y="6258349"/>
          <a:ext cx="1181100" cy="2063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480060</xdr:colOff>
      <xdr:row>25</xdr:row>
      <xdr:rowOff>20215</xdr:rowOff>
    </xdr:from>
    <xdr:to>
      <xdr:col>7</xdr:col>
      <xdr:colOff>441960</xdr:colOff>
      <xdr:row>26</xdr:row>
      <xdr:rowOff>20850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28160" y="6459115"/>
          <a:ext cx="1409700" cy="2063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480060</xdr:colOff>
      <xdr:row>26</xdr:row>
      <xdr:rowOff>30480</xdr:rowOff>
    </xdr:from>
    <xdr:to>
      <xdr:col>7</xdr:col>
      <xdr:colOff>540385</xdr:colOff>
      <xdr:row>27</xdr:row>
      <xdr:rowOff>61595</xdr:rowOff>
    </xdr:to>
    <xdr:pic>
      <xdr:nvPicPr>
        <xdr:cNvPr id="1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28160" y="6675120"/>
          <a:ext cx="1508125" cy="2063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480060</xdr:colOff>
      <xdr:row>30</xdr:row>
      <xdr:rowOff>0</xdr:rowOff>
    </xdr:from>
    <xdr:to>
      <xdr:col>7</xdr:col>
      <xdr:colOff>38735</xdr:colOff>
      <xdr:row>31</xdr:row>
      <xdr:rowOff>635</xdr:rowOff>
    </xdr:to>
    <xdr:pic>
      <xdr:nvPicPr>
        <xdr:cNvPr id="1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28160" y="7406640"/>
          <a:ext cx="1006475" cy="206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eotechdata.inf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view="pageBreakPreview" topLeftCell="A13" zoomScale="85" zoomScaleNormal="100" zoomScaleSheetLayoutView="85" workbookViewId="0">
      <selection activeCell="E41" sqref="E41"/>
    </sheetView>
  </sheetViews>
  <sheetFormatPr baseColWidth="10" defaultRowHeight="13.8"/>
  <cols>
    <col min="1" max="1" width="5.88671875" style="1" customWidth="1"/>
    <col min="2" max="2" width="27" style="1" customWidth="1"/>
    <col min="3" max="3" width="8.21875" style="26" customWidth="1"/>
    <col min="4" max="4" width="8.109375" style="26" customWidth="1"/>
    <col min="5" max="5" width="6.88671875" style="2" customWidth="1"/>
    <col min="6" max="6" width="13.44140625" style="1" customWidth="1"/>
    <col min="7" max="7" width="7.6640625" style="1" customWidth="1"/>
    <col min="8" max="8" width="13.77734375" style="1" customWidth="1"/>
    <col min="9" max="9" width="18.33203125" style="1" customWidth="1"/>
    <col min="10" max="10" width="5.21875" style="1" customWidth="1"/>
    <col min="11" max="16384" width="11.5546875" style="1"/>
  </cols>
  <sheetData>
    <row r="1" spans="1:10" ht="46.8" customHeight="1"/>
    <row r="2" spans="1:10" ht="24.6">
      <c r="B2" s="3" t="s">
        <v>27</v>
      </c>
    </row>
    <row r="3" spans="1:10" ht="15.6">
      <c r="B3" s="4" t="s">
        <v>48</v>
      </c>
      <c r="C3" s="23" t="s">
        <v>34</v>
      </c>
      <c r="H3" s="2" t="s">
        <v>50</v>
      </c>
      <c r="I3" s="29" t="s">
        <v>49</v>
      </c>
    </row>
    <row r="4" spans="1:10" ht="6" customHeight="1" thickBot="1">
      <c r="A4" s="19"/>
      <c r="B4" s="20"/>
      <c r="C4" s="21"/>
      <c r="D4" s="21"/>
      <c r="E4" s="22"/>
      <c r="F4" s="19"/>
      <c r="G4" s="19"/>
      <c r="H4" s="19"/>
      <c r="I4" s="19"/>
      <c r="J4" s="19"/>
    </row>
    <row r="5" spans="1:10" ht="9" customHeight="1"/>
    <row r="6" spans="1:10" ht="65.400000000000006" customHeight="1">
      <c r="B6" s="35" t="s">
        <v>36</v>
      </c>
      <c r="C6" s="35"/>
      <c r="D6" s="35"/>
      <c r="E6" s="35"/>
      <c r="F6" s="35"/>
      <c r="G6" s="35"/>
      <c r="H6" s="35"/>
      <c r="I6" s="35"/>
    </row>
    <row r="7" spans="1:10" ht="42" customHeight="1">
      <c r="B7" s="35" t="s">
        <v>37</v>
      </c>
      <c r="C7" s="35"/>
      <c r="D7" s="35"/>
      <c r="E7" s="35"/>
      <c r="F7" s="35"/>
      <c r="G7" s="35"/>
      <c r="H7" s="35"/>
      <c r="I7" s="35"/>
    </row>
    <row r="8" spans="1:10" s="5" customFormat="1" ht="20.399999999999999" customHeight="1">
      <c r="B8" s="37"/>
      <c r="C8" s="37"/>
      <c r="D8" s="37"/>
      <c r="E8" s="37"/>
      <c r="F8" s="37"/>
      <c r="G8" s="37"/>
      <c r="H8" s="37"/>
      <c r="I8" s="37"/>
      <c r="J8" s="37"/>
    </row>
    <row r="9" spans="1:10" ht="20.399999999999999" customHeight="1">
      <c r="B9" s="38" t="s">
        <v>35</v>
      </c>
      <c r="C9" s="38"/>
      <c r="D9" s="38"/>
      <c r="E9" s="38"/>
      <c r="F9" s="38"/>
      <c r="G9" s="38"/>
    </row>
    <row r="10" spans="1:10" ht="18.600000000000001" customHeight="1">
      <c r="B10" s="6" t="s">
        <v>0</v>
      </c>
      <c r="C10" s="36"/>
      <c r="D10" s="36"/>
      <c r="E10" s="36"/>
      <c r="I10" s="16"/>
    </row>
    <row r="11" spans="1:10" ht="21.6" customHeight="1">
      <c r="B11" s="35" t="s">
        <v>1</v>
      </c>
      <c r="C11" s="35"/>
      <c r="D11" s="35"/>
      <c r="E11" s="35"/>
    </row>
    <row r="12" spans="1:10">
      <c r="B12" s="6"/>
    </row>
    <row r="13" spans="1:10">
      <c r="B13" s="14" t="s">
        <v>26</v>
      </c>
      <c r="C13" s="13"/>
      <c r="D13" s="13"/>
      <c r="E13" s="15"/>
    </row>
    <row r="14" spans="1:10">
      <c r="B14" s="11" t="s">
        <v>6</v>
      </c>
      <c r="C14" s="9" t="s">
        <v>2</v>
      </c>
      <c r="D14" s="9" t="s">
        <v>3</v>
      </c>
      <c r="E14" s="30">
        <v>1</v>
      </c>
      <c r="H14" s="33" t="s">
        <v>51</v>
      </c>
      <c r="I14" s="34"/>
    </row>
    <row r="15" spans="1:10">
      <c r="B15" s="11" t="s">
        <v>7</v>
      </c>
      <c r="C15" s="9" t="s">
        <v>4</v>
      </c>
      <c r="D15" s="9" t="s">
        <v>5</v>
      </c>
      <c r="E15" s="30">
        <v>1</v>
      </c>
      <c r="H15" s="27" t="s">
        <v>52</v>
      </c>
      <c r="I15" s="30" t="s">
        <v>63</v>
      </c>
    </row>
    <row r="16" spans="1:10">
      <c r="B16" s="11" t="s">
        <v>8</v>
      </c>
      <c r="C16" s="9" t="s">
        <v>9</v>
      </c>
      <c r="D16" s="9" t="s">
        <v>17</v>
      </c>
      <c r="E16" s="30">
        <v>1</v>
      </c>
      <c r="H16" s="28" t="s">
        <v>53</v>
      </c>
      <c r="I16" s="30"/>
    </row>
    <row r="18" spans="2:9">
      <c r="B18" s="14" t="s">
        <v>28</v>
      </c>
      <c r="C18" s="13"/>
      <c r="D18" s="13"/>
      <c r="E18" s="15"/>
    </row>
    <row r="19" spans="2:9">
      <c r="B19" s="11" t="s">
        <v>25</v>
      </c>
      <c r="C19" s="9" t="s">
        <v>10</v>
      </c>
      <c r="D19" s="9" t="s">
        <v>11</v>
      </c>
      <c r="E19" s="30">
        <v>1</v>
      </c>
    </row>
    <row r="20" spans="2:9">
      <c r="B20" s="11" t="s">
        <v>24</v>
      </c>
      <c r="C20" s="9" t="s">
        <v>12</v>
      </c>
      <c r="D20" s="9" t="s">
        <v>11</v>
      </c>
      <c r="E20" s="30">
        <v>1</v>
      </c>
    </row>
    <row r="21" spans="2:9">
      <c r="B21" s="11" t="s">
        <v>23</v>
      </c>
      <c r="C21" s="9" t="s">
        <v>19</v>
      </c>
      <c r="D21" s="9" t="s">
        <v>11</v>
      </c>
      <c r="E21" s="30">
        <v>1</v>
      </c>
    </row>
    <row r="22" spans="2:9">
      <c r="B22" s="2"/>
      <c r="E22" s="7"/>
    </row>
    <row r="23" spans="2:9">
      <c r="B23" s="14" t="s">
        <v>13</v>
      </c>
      <c r="C23" s="13"/>
      <c r="D23" s="13"/>
      <c r="E23" s="15"/>
      <c r="F23" s="5"/>
    </row>
    <row r="24" spans="2:9" ht="16.2">
      <c r="B24" s="11" t="s">
        <v>15</v>
      </c>
      <c r="C24" s="9" t="s">
        <v>41</v>
      </c>
      <c r="D24" s="9" t="s">
        <v>16</v>
      </c>
      <c r="E24" s="10">
        <f>EXP(PI()*TAN(E15*PI()/180))*(TAN(PI()/4+E15*PI()/180/2)^2)</f>
        <v>1.0938953716860558</v>
      </c>
      <c r="F24" s="12"/>
    </row>
    <row r="25" spans="2:9" ht="16.2">
      <c r="B25" s="11" t="s">
        <v>29</v>
      </c>
      <c r="C25" s="9" t="s">
        <v>42</v>
      </c>
      <c r="D25" s="9" t="s">
        <v>16</v>
      </c>
      <c r="E25" s="10">
        <f>(E24-1)*(1/TAN(E15*PI()/180))</f>
        <v>5.3792622412000304</v>
      </c>
      <c r="F25" s="12"/>
    </row>
    <row r="26" spans="2:9" ht="16.2">
      <c r="B26" s="11" t="s">
        <v>14</v>
      </c>
      <c r="C26" s="9" t="s">
        <v>55</v>
      </c>
      <c r="D26" s="9" t="s">
        <v>16</v>
      </c>
      <c r="E26" s="10">
        <f>1.8*(E24-1)*TAN(E15*PI()/180)</f>
        <v>2.9501096566306078E-3</v>
      </c>
      <c r="F26" s="16"/>
      <c r="I26" s="16" t="s">
        <v>38</v>
      </c>
    </row>
    <row r="27" spans="2:9">
      <c r="B27" s="12"/>
      <c r="C27" s="13"/>
      <c r="D27" s="9" t="s">
        <v>16</v>
      </c>
      <c r="E27" s="10">
        <f>(E24-1)*TAN(1.4*E15*PI()/180)</f>
        <v>2.2947534560996104E-3</v>
      </c>
      <c r="F27" s="16"/>
      <c r="I27" s="16" t="s">
        <v>39</v>
      </c>
    </row>
    <row r="28" spans="2:9">
      <c r="B28" s="14" t="s">
        <v>40</v>
      </c>
    </row>
    <row r="29" spans="2:9" ht="16.2">
      <c r="B29" s="11" t="s">
        <v>56</v>
      </c>
      <c r="C29" s="9" t="s">
        <v>43</v>
      </c>
      <c r="D29" s="9" t="s">
        <v>16</v>
      </c>
      <c r="E29" s="10">
        <v>1</v>
      </c>
      <c r="F29" s="13"/>
      <c r="G29" s="13"/>
    </row>
    <row r="30" spans="2:9" ht="16.2">
      <c r="B30" s="11" t="s">
        <v>56</v>
      </c>
      <c r="C30" s="9" t="s">
        <v>44</v>
      </c>
      <c r="D30" s="9" t="s">
        <v>16</v>
      </c>
      <c r="E30" s="10">
        <v>1.2</v>
      </c>
    </row>
    <row r="31" spans="2:9" ht="16.2">
      <c r="B31" s="11" t="s">
        <v>56</v>
      </c>
      <c r="C31" s="9" t="s">
        <v>54</v>
      </c>
      <c r="D31" s="9" t="s">
        <v>16</v>
      </c>
      <c r="E31" s="10">
        <f>1-0.2*E19/E20</f>
        <v>0.8</v>
      </c>
      <c r="F31" s="12"/>
      <c r="G31" s="12"/>
      <c r="I31" s="16" t="s">
        <v>57</v>
      </c>
    </row>
    <row r="33" spans="2:8">
      <c r="B33" s="8" t="s">
        <v>0</v>
      </c>
    </row>
    <row r="34" spans="2:8" ht="16.2">
      <c r="B34" s="11" t="s">
        <v>32</v>
      </c>
      <c r="C34" s="9" t="s">
        <v>45</v>
      </c>
      <c r="D34" s="9" t="s">
        <v>18</v>
      </c>
      <c r="E34" s="17">
        <f>0.5*$E$16*$E$19*$E$27+$E$14*$E$25+$E$16*$E$21*$E$24</f>
        <v>6.4743049896141365</v>
      </c>
      <c r="F34" s="39" t="s">
        <v>31</v>
      </c>
      <c r="G34" s="24">
        <f>0.5*$E$16*$E$19*$E$26+$E$14*$E$25+$E$16*$E$21*$E$24</f>
        <v>6.4746326677144017</v>
      </c>
      <c r="H34" s="39" t="s">
        <v>30</v>
      </c>
    </row>
    <row r="35" spans="2:8" ht="14.4" customHeight="1">
      <c r="B35" s="11" t="s">
        <v>33</v>
      </c>
      <c r="C35" s="9" t="s">
        <v>45</v>
      </c>
      <c r="D35" s="9" t="s">
        <v>18</v>
      </c>
      <c r="E35" s="17">
        <f>0.5*$E$16*$E$19*$E$27*E31+$E$14*$E$25*E30+$E$16*$E$21*$E$24*E29</f>
        <v>7.5499279625085327</v>
      </c>
      <c r="F35" s="40"/>
      <c r="G35" s="24">
        <f>0.5*$E$16*$E$19*$E$26*E31+$E$14*$E$25*E30+$E$16*$E$21*$E$24*E29</f>
        <v>7.5501901049887445</v>
      </c>
      <c r="H35" s="40"/>
    </row>
    <row r="36" spans="2:8">
      <c r="B36" s="2"/>
      <c r="E36" s="18"/>
      <c r="G36" s="25"/>
    </row>
    <row r="37" spans="2:8">
      <c r="B37" s="8" t="s">
        <v>1</v>
      </c>
      <c r="E37" s="18"/>
      <c r="G37" s="25"/>
    </row>
    <row r="38" spans="2:8" ht="16.2">
      <c r="B38" s="11" t="s">
        <v>32</v>
      </c>
      <c r="C38" s="9" t="s">
        <v>47</v>
      </c>
      <c r="D38" s="9" t="s">
        <v>18</v>
      </c>
      <c r="E38" s="17">
        <f>E34-$E$21*$E$16</f>
        <v>5.4743049896141365</v>
      </c>
      <c r="F38" s="39" t="s">
        <v>31</v>
      </c>
      <c r="G38" s="24">
        <f>G34-$E$21*$E$16</f>
        <v>5.4746326677144017</v>
      </c>
      <c r="H38" s="39" t="s">
        <v>30</v>
      </c>
    </row>
    <row r="39" spans="2:8" ht="14.4" customHeight="1">
      <c r="B39" s="11" t="s">
        <v>33</v>
      </c>
      <c r="C39" s="9" t="s">
        <v>47</v>
      </c>
      <c r="D39" s="9" t="s">
        <v>18</v>
      </c>
      <c r="E39" s="17">
        <f>E35-$E$21*$E$16</f>
        <v>6.5499279625085327</v>
      </c>
      <c r="F39" s="40"/>
      <c r="G39" s="24">
        <f>G35-$E$21*$E$16</f>
        <v>6.5501901049887445</v>
      </c>
      <c r="H39" s="40"/>
    </row>
    <row r="40" spans="2:8">
      <c r="B40" s="2"/>
      <c r="E40" s="18"/>
      <c r="G40" s="25"/>
    </row>
    <row r="41" spans="2:8">
      <c r="B41" s="11" t="s">
        <v>20</v>
      </c>
      <c r="C41" s="9" t="s">
        <v>21</v>
      </c>
      <c r="D41" s="9" t="s">
        <v>16</v>
      </c>
      <c r="E41" s="30">
        <v>5</v>
      </c>
      <c r="G41" s="25"/>
    </row>
    <row r="42" spans="2:8">
      <c r="E42" s="18"/>
      <c r="G42" s="25"/>
    </row>
    <row r="43" spans="2:8">
      <c r="B43" s="8" t="s">
        <v>22</v>
      </c>
      <c r="E43" s="18"/>
      <c r="G43" s="25"/>
    </row>
    <row r="44" spans="2:8" ht="16.2">
      <c r="B44" s="11" t="s">
        <v>32</v>
      </c>
      <c r="C44" s="9" t="s">
        <v>46</v>
      </c>
      <c r="D44" s="9" t="s">
        <v>18</v>
      </c>
      <c r="E44" s="17">
        <f>E38/$E$41+$E$21*$E$16</f>
        <v>2.0948609979228272</v>
      </c>
      <c r="F44" s="39" t="s">
        <v>31</v>
      </c>
      <c r="G44" s="24">
        <f>G38/$E$41+$E$21*$E$16</f>
        <v>2.0949265335428802</v>
      </c>
      <c r="H44" s="39" t="s">
        <v>30</v>
      </c>
    </row>
    <row r="45" spans="2:8" ht="14.4" customHeight="1">
      <c r="B45" s="11" t="s">
        <v>33</v>
      </c>
      <c r="C45" s="9" t="s">
        <v>46</v>
      </c>
      <c r="D45" s="9" t="s">
        <v>18</v>
      </c>
      <c r="E45" s="17">
        <f>E39/$E$41+$E$21*$E$16</f>
        <v>2.3099855925017065</v>
      </c>
      <c r="F45" s="40"/>
      <c r="G45" s="24">
        <f>G39/$E$41+$E$21*$E$16</f>
        <v>2.3100380209977489</v>
      </c>
      <c r="H45" s="40"/>
    </row>
    <row r="47" spans="2:8" ht="16.2" customHeight="1">
      <c r="B47" s="32" t="s">
        <v>62</v>
      </c>
    </row>
    <row r="48" spans="2:8" ht="10.199999999999999" customHeight="1">
      <c r="B48" s="31" t="s">
        <v>58</v>
      </c>
    </row>
    <row r="49" spans="2:2" ht="10.199999999999999" customHeight="1">
      <c r="B49" s="31" t="s">
        <v>59</v>
      </c>
    </row>
    <row r="50" spans="2:2" ht="10.199999999999999" customHeight="1">
      <c r="B50" s="31" t="s">
        <v>60</v>
      </c>
    </row>
    <row r="51" spans="2:2" ht="10.199999999999999" customHeight="1">
      <c r="B51" s="31" t="s">
        <v>61</v>
      </c>
    </row>
  </sheetData>
  <sheetProtection password="C635" sheet="1" objects="1" scenarios="1" selectLockedCells="1"/>
  <mergeCells count="13">
    <mergeCell ref="F34:F35"/>
    <mergeCell ref="F38:F39"/>
    <mergeCell ref="F44:F45"/>
    <mergeCell ref="H34:H35"/>
    <mergeCell ref="H38:H39"/>
    <mergeCell ref="H44:H45"/>
    <mergeCell ref="H14:I14"/>
    <mergeCell ref="B11:E11"/>
    <mergeCell ref="C10:E10"/>
    <mergeCell ref="B8:J8"/>
    <mergeCell ref="B6:I6"/>
    <mergeCell ref="B7:I7"/>
    <mergeCell ref="B9:G9"/>
  </mergeCells>
  <hyperlinks>
    <hyperlink ref="C3" r:id="rId1"/>
  </hyperlinks>
  <pageMargins left="0.7" right="0.7" top="0.75" bottom="0.75" header="0.3" footer="0.3"/>
  <pageSetup paperSize="9" scale="6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Bearing Capacity</vt:lpstr>
      <vt:lpstr>'Bearing Capacity'!Zone_d_impression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2015-05-22T12:29:39Z</dcterms:modified>
</cp:coreProperties>
</file>